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45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<sst xmlns="http://schemas.openxmlformats.org/spreadsheetml/2006/main" count="340" uniqueCount="183">
  <si>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</si>
  <si>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</si>
  <si>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</si>
  <si>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</si>
  <si>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</si>
  <si>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</si>
  <si>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</si>
  <si>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</si>
  <si>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</si>
  <si>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</si>
  <si>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</si>
  <si>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</si>
  <si>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</si>
  <si>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</si>
  <si>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</si>
  <si>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</si>
  <si>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</si>
  <si>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</si>
  <si>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</si>
  <si>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</si>
  <si>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</si>
  <si>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</si>
  <si>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</si>
  <si>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</si>
  <si>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</si>
  <si>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</si>
  <si>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</si>
  <si>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</si>
  <si>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</si>
  <si>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</si>
  <si>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</si>
  <si>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</si>
  <si>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</si>
  <si>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</si>
  <si>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</si>
  <si>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</si>
  <si>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</si>
  <si>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</si>
  <si>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</si>
  <si>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</si>
  <si>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</si>
  <si>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</si>
  <si>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</si>
  <si>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</si>
  <si>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</si>
  <si>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</si>
  <si>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</si>
  <si>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</si>
  <si>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</si>
  <si>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</si>
  <si>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</si>
  <si>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</si>
  <si>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</si>
  <si>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</si>
  <si>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</si>
  <si>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</si>
  <si>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</si>
  <si>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</si>
  <si>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</si>
  <si>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</si>
  <si>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</si>
  <si>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</si>
  <si>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</si>
  <si>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</si>
  <si>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</si>
  <si>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</si>
  <si>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</si>
  <si>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</si>
  <si>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</si>
  <si>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</si>
  <si>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</si>
  <si>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</si>
  <si>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</si>
  <si>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</si>
  <si>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</si>
  <si>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</si>
  <si>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</si>
  <si>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</si>
  <si>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</si>
  <si>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</si>
  <si>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</si>
  <si>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</si>
  <si>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</si>
  <si>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</si>
  <si>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</si>
  <si>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</si>
  <si>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</si>
  <si>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</si>
  <si>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</si>
  <si>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</si>
  <si>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</si>
  <si>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</si>
  <si>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</si>
  <si>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</si>
  <si>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</si>
  <si>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</si>
  <si>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</si>
  <si>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</si>
  <si>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</si>
  <si>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</si>
  <si>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</si>
  <si>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</si>
  <si>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</si>
  <si>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</si>
  <si>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</si>
  <si>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</si>
  <si>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</si>
  <si>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</si>
  <si>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</si>
  <si>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</si>
  <si>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</si>
  <si>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</si>
  <si>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</si>
  <si>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</si>
  <si>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</si>
  <si>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</si>
  <si>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</si>
  <si>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</si>
  <si>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</si>
  <si>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</si>
  <si>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</si>
  <si>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</si>
  <si>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</si>
  <si>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</si>
  <si>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</si>
  <si>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</si>
  <si>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</si>
  <si>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</si>
  <si>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</si>
  <si>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</si>
  <si>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</si>
  <si>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</si>
  <si>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</si>
  <si>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</si>
  <si>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</si>
  <si>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</si>
  <si>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</si>
  <si>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</si>
  <si>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</si>
  <si>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</si>
  <si>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</si>
  <si>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</si>
  <si>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</si>
  <si>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</si>
  <si>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</si>
  <si>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</si>
  <si>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</si>
  <si>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</si>
  <si>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</si>
  <si>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</si>
  <si>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</si>
  <si>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</si>
  <si>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</si>
  <si>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</si>
  <si>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</si>
  <si>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</si>
  <si>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</si>
  <si>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</si>
  <si>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</si>
  <si>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</si>
  <si>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</si>
  <si>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</si>
  <si>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</si>
  <si>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</si>
  <si>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</si>
  <si>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</si>
  <si>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</si>
  <si>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</si>
  <si>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</si>
  <si>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</si>
  <si>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</si>
  <si>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</si>
  <si>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</si>
  <si>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</si>
  <si>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</si>
  <si>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</si>
  <si>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</si>
  <si>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</si>
  <si>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</si>
  <si>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</si>
  <si>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</si>
  <si>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</si>
  <si>
    <t>mn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</si>
</sst>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31">
      <selection activeCell="H7" sqref="H7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  <c r="I1" s="74"/>
    </row>
    <row r="2" spans="1:9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172</v>
      </c>
      <c r="H5" s="8">
        <v>2610596</v>
      </c>
      <c r="I5" s="5"/>
    </row>
    <row r="6" spans="7:9" ht="18" customHeight="1">
      <c r="G6" s="6" t="s">
        <v>2</v>
      </c>
      <c r="H6" s="9" t="s">
        <v>182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9E-05</v>
      </c>
      <c r="H16" s="23">
        <f t="shared" si="1"/>
        <v>144.95364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449.95364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449.95364</v>
      </c>
      <c r="I24" s="78"/>
      <c r="J24" s="23"/>
      <c r="K24" s="76"/>
    </row>
    <row r="25" spans="1:11" ht="12.75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 ht="12.75">
      <c r="A26" s="17"/>
      <c r="B26" s="26" t="s">
        <v>26</v>
      </c>
      <c r="F26" s="23">
        <f>ROUND(SUM(F24:F25),5)</f>
        <v>449.95364</v>
      </c>
      <c r="G26" s="26"/>
      <c r="I26" s="78"/>
      <c r="J26" s="23"/>
      <c r="K26" s="76"/>
    </row>
    <row r="27" spans="1:11" ht="12.75">
      <c r="A27" s="17"/>
      <c r="B27" s="26" t="s">
        <v>174</v>
      </c>
      <c r="F27" s="23">
        <f>F26-(F26*0.4)</f>
        <v>269.97218399999997</v>
      </c>
      <c r="G27" s="26"/>
      <c r="I27" s="78"/>
      <c r="J27" s="23"/>
      <c r="K27" s="76"/>
    </row>
    <row r="28" spans="2:11" ht="12.75">
      <c r="B28" s="1" t="s">
        <v>27</v>
      </c>
      <c r="F28" s="20">
        <f>ROUND(F27,2)</f>
        <v>269.97</v>
      </c>
      <c r="I28" s="78"/>
      <c r="J28" s="20"/>
      <c r="K28" s="76"/>
    </row>
    <row r="29" spans="2:11" ht="12.75">
      <c r="B29" s="1" t="s">
        <v>28</v>
      </c>
      <c r="F29" s="31">
        <f>ROUND(F28,0)</f>
        <v>270</v>
      </c>
      <c r="G29" s="32" t="s">
        <v>29</v>
      </c>
      <c r="H29" s="33"/>
      <c r="I29" s="79"/>
      <c r="J29" s="31"/>
      <c r="K29" s="77"/>
    </row>
    <row r="31" spans="1:10" ht="12.75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175</v>
      </c>
      <c r="H33" s="9">
        <v>1</v>
      </c>
    </row>
    <row r="35" spans="1:6" ht="12.75">
      <c r="A35" s="17"/>
      <c r="B35" s="26" t="s">
        <v>24</v>
      </c>
      <c r="F35" s="23">
        <f>ROUND(H20,5)</f>
        <v>449.95364</v>
      </c>
    </row>
    <row r="36" spans="1:6" ht="12.75">
      <c r="A36" s="17"/>
      <c r="B36" s="26" t="s">
        <v>30</v>
      </c>
      <c r="F36" s="23">
        <f>ROUND(IF(F35*20%&gt;200,200,F35*20%),5)</f>
        <v>89.99073</v>
      </c>
    </row>
    <row r="37" spans="2:6" ht="12.75">
      <c r="B37" s="26" t="s">
        <v>31</v>
      </c>
      <c r="F37" s="23">
        <f>F36*H33</f>
        <v>89.99073</v>
      </c>
    </row>
    <row r="38" spans="2:6" ht="12.75">
      <c r="B38" s="26" t="s">
        <v>32</v>
      </c>
      <c r="F38" s="23">
        <f>SUM(F35+F37)</f>
        <v>539.94437</v>
      </c>
    </row>
    <row r="39" spans="2:6" ht="12.75">
      <c r="B39" s="26" t="s">
        <v>33</v>
      </c>
      <c r="F39" s="23">
        <f>F38*$H$7</f>
        <v>0</v>
      </c>
    </row>
    <row r="40" spans="1:7" ht="12.75">
      <c r="A40" s="17"/>
      <c r="B40" s="26" t="s">
        <v>34</v>
      </c>
      <c r="F40" s="23">
        <f>ROUND(SUM(F38+F39),5)</f>
        <v>539.94437</v>
      </c>
      <c r="G40" s="26"/>
    </row>
    <row r="41" spans="1:7" ht="12.75">
      <c r="A41" s="17"/>
      <c r="B41" s="26" t="s">
        <v>177</v>
      </c>
      <c r="F41" s="23">
        <f>ROUND(F40-(F40*0.4),5)</f>
        <v>323.96662</v>
      </c>
      <c r="G41" s="26"/>
    </row>
    <row r="42" spans="2:10" ht="12.75">
      <c r="B42" s="1" t="s">
        <v>27</v>
      </c>
      <c r="F42" s="20">
        <f>ROUND(F41,2)</f>
        <v>323.97</v>
      </c>
      <c r="J42" s="30"/>
    </row>
    <row r="43" spans="2:10" ht="12.75">
      <c r="B43" s="1" t="s">
        <v>35</v>
      </c>
      <c r="F43" s="31">
        <f>ROUND(F42,0)</f>
        <v>324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3:11" ht="12.75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aca="true" t="shared" si="2" ref="F48:F60">IF(AND(C48&lt;&gt;"",E48&gt;0),IF($H$20*20%&gt;200,200,$H$20*20%),0)</f>
        <v>89.990728</v>
      </c>
      <c r="G48" s="44">
        <f aca="true" t="shared" si="3" ref="G48:G59">(F48*E48)</f>
        <v>179.981456</v>
      </c>
      <c r="H48" s="44">
        <f>ROUND((G48*D48+G48),5)</f>
        <v>201.57923</v>
      </c>
      <c r="I48" s="44">
        <f>H48-(H48*0.4)</f>
        <v>120.947538</v>
      </c>
      <c r="J48" s="45">
        <f>ROUND(I48,2)</f>
        <v>120.95</v>
      </c>
      <c r="K48" s="46">
        <f aca="true" t="shared" si="4" ref="K48:K60">ROUND(J48,0)</f>
        <v>121</v>
      </c>
    </row>
    <row r="49" spans="3:11" ht="12.75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</v>
      </c>
      <c r="G49" s="44">
        <f t="shared" si="3"/>
        <v>269.972184</v>
      </c>
      <c r="H49" s="44">
        <f>ROUND((G49*D49+G49),5)</f>
        <v>310.46801</v>
      </c>
      <c r="I49" s="44">
        <f>H49-(H49*0.4)</f>
        <v>186.28080599999998</v>
      </c>
      <c r="J49" s="45">
        <f aca="true" t="shared" si="5" ref="J49:J60">ROUND(I49,2)</f>
        <v>186.28</v>
      </c>
      <c r="K49" s="46">
        <f t="shared" si="4"/>
        <v>186</v>
      </c>
    </row>
    <row r="50" spans="3:11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60">H50-(H50*0.4)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</row>
    <row r="2" spans="1:8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66</v>
      </c>
    </row>
    <row r="6" spans="7:8" ht="18" customHeight="1">
      <c r="G6" s="6" t="s">
        <v>2</v>
      </c>
      <c r="H6" s="9" t="s">
        <v>182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66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ROUND(SUM(F22:F23),5)</f>
        <v>66</v>
      </c>
      <c r="G24" s="26"/>
    </row>
    <row r="25" spans="2:6" ht="12.75">
      <c r="B25" s="1" t="s">
        <v>27</v>
      </c>
      <c r="F25" s="20">
        <f>ROUND(F24,2)</f>
        <v>66</v>
      </c>
    </row>
    <row r="26" spans="2:8" ht="12.75">
      <c r="B26" s="1" t="s">
        <v>35</v>
      </c>
      <c r="F26" s="31">
        <f>ROUND(F25,0)</f>
        <v>66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1</v>
      </c>
    </row>
    <row r="32" spans="1:6" ht="12.75">
      <c r="A32" s="17"/>
      <c r="B32" s="26" t="s">
        <v>24</v>
      </c>
      <c r="F32" s="23">
        <f>H5</f>
        <v>66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66</v>
      </c>
    </row>
    <row r="34" spans="2:6" ht="12.75">
      <c r="B34" s="26" t="s">
        <v>31</v>
      </c>
      <c r="F34" s="23">
        <f>F33*H30</f>
        <v>66</v>
      </c>
    </row>
    <row r="35" spans="2:6" ht="11.25" customHeight="1">
      <c r="B35" s="26" t="s">
        <v>32</v>
      </c>
      <c r="F35" s="23">
        <f>IF(H5&lt;&gt;H17,SUM(F32+F34),F34)</f>
        <v>66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ROUND(SUM(F35+F36),5)</f>
        <v>66</v>
      </c>
      <c r="G37" s="26"/>
    </row>
    <row r="38" spans="2:6" ht="12.75">
      <c r="B38" s="1" t="s">
        <v>27</v>
      </c>
      <c r="F38" s="20">
        <f>ROUND(F37,2)</f>
        <v>66</v>
      </c>
    </row>
    <row r="39" spans="2:8" ht="12.75">
      <c r="B39" s="1" t="s">
        <v>35</v>
      </c>
      <c r="F39" s="31">
        <f>ROUND(F38,0)</f>
        <v>66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aca="true" t="shared" si="0" ref="G44:G56">(F44*E44)</f>
        <v>39.6</v>
      </c>
      <c r="H44" s="44">
        <f>ROUND((G44*D44+G44),5)</f>
        <v>43.56</v>
      </c>
      <c r="I44" s="20">
        <f>ROUND(H44,2)</f>
        <v>43.56</v>
      </c>
      <c r="J44" s="46">
        <f aca="true" t="shared" si="1" ref="J44:J56">ROUND(I44,0)</f>
        <v>44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aca="true" t="shared" si="2" ref="I45:I56">ROUND(H45,2)</f>
        <v>30.36</v>
      </c>
      <c r="J45" s="46">
        <f t="shared" si="1"/>
        <v>30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>(G56*D56+G56)</f>
        <v>0</v>
      </c>
      <c r="I56" s="73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 ht="1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 ht="1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 ht="1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 ht="1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 ht="1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 ht="1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 ht="1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 ht="1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 ht="1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 ht="1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 ht="1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 ht="1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 ht="1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 ht="1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 ht="1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 ht="1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 ht="1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 ht="1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 ht="1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 ht="1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 ht="1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 ht="1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 ht="1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 ht="1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 ht="1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 ht="1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 ht="1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 ht="1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 ht="1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 ht="1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 ht="1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 ht="1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 ht="1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 ht="1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 ht="1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 ht="1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 ht="1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 ht="1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 ht="1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 ht="1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 ht="1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 ht="1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 ht="1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 ht="1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 ht="1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 ht="1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 ht="1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 ht="1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 ht="1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5" ht="15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5" ht="15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5" ht="15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5" ht="15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5" ht="15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5" ht="15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5" ht="15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5" ht="15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5" ht="15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5" ht="15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2016-05-24T09:39:24Z</dcterms:modified>
  <cp:category/>
  <cp:version/>
  <cp:contentType/>
  <cp:contentStatus/>
</cp:coreProperties>
</file>